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на 01.04.17г." sheetId="1" r:id="rId1"/>
  </sheets>
  <definedNames>
    <definedName name="_xlnm.Print_Titles" localSheetId="0">'на 01.04.17г.'!$5:$9</definedName>
  </definedNames>
  <calcPr fullCalcOnLoad="1"/>
</workbook>
</file>

<file path=xl/sharedStrings.xml><?xml version="1.0" encoding="utf-8"?>
<sst xmlns="http://schemas.openxmlformats.org/spreadsheetml/2006/main" count="67" uniqueCount="50">
  <si>
    <t>тыс. руб.</t>
  </si>
  <si>
    <t>в  том числе</t>
  </si>
  <si>
    <t>фактический</t>
  </si>
  <si>
    <t xml:space="preserve">Информация о соблюдении нормативов на содержание органов местного самоуправления </t>
  </si>
  <si>
    <t>фактические</t>
  </si>
  <si>
    <t>годовой план*</t>
  </si>
  <si>
    <t>процент исполнения</t>
  </si>
  <si>
    <t>в  том числе:</t>
  </si>
  <si>
    <t>поселения - всего</t>
  </si>
  <si>
    <t>Численность населения  (чел.)</t>
  </si>
  <si>
    <t>полномочия, переданные для исполнения с поселений на уровень района</t>
  </si>
  <si>
    <t>полномочия, переданные для исполнения с  района на  уровень поселений</t>
  </si>
  <si>
    <t>нормативный**   (годовой)</t>
  </si>
  <si>
    <t>отклонение    (по году)</t>
  </si>
  <si>
    <t>отклонение     (по году)</t>
  </si>
  <si>
    <t xml:space="preserve">нормативные**    (годовой) </t>
  </si>
  <si>
    <t>Белоноговский</t>
  </si>
  <si>
    <t>Большеберезовский</t>
  </si>
  <si>
    <t>Верхневский</t>
  </si>
  <si>
    <t>Долговский</t>
  </si>
  <si>
    <t>Жуковский</t>
  </si>
  <si>
    <t>Закомалдинский</t>
  </si>
  <si>
    <t>Закоуловский</t>
  </si>
  <si>
    <t>Камаганский</t>
  </si>
  <si>
    <t>Каминский</t>
  </si>
  <si>
    <t>Камышинский</t>
  </si>
  <si>
    <t>Костылевский</t>
  </si>
  <si>
    <t>Косулинский</t>
  </si>
  <si>
    <t>Масловский</t>
  </si>
  <si>
    <t>Нижневский</t>
  </si>
  <si>
    <t>Обанинский</t>
  </si>
  <si>
    <t>Пепелинский</t>
  </si>
  <si>
    <t>Песьянский</t>
  </si>
  <si>
    <t>Пушкинский</t>
  </si>
  <si>
    <t>Советский</t>
  </si>
  <si>
    <t xml:space="preserve">Угловской </t>
  </si>
  <si>
    <t xml:space="preserve">ФОТ муниципальных служащих </t>
  </si>
  <si>
    <t xml:space="preserve">Другие расходы по содержанию органов местного самоуправления </t>
  </si>
  <si>
    <t xml:space="preserve">муниципальный район </t>
  </si>
  <si>
    <t>Т.А.Бояринцева</t>
  </si>
  <si>
    <t>Исп. Дранишникова Р.М.</t>
  </si>
  <si>
    <t>тел 8-35-249-2-17-52</t>
  </si>
  <si>
    <t>Фактическая численность муниципальных служащих на отчетную дату</t>
  </si>
  <si>
    <t>Заместитель Главы Куртамышского района -</t>
  </si>
  <si>
    <t>руководитель финансового отдела</t>
  </si>
  <si>
    <r>
      <t xml:space="preserve">Наименование 
муниципального образования
</t>
    </r>
    <r>
      <rPr>
        <b/>
        <sz val="10"/>
        <rFont val="Arial"/>
        <family val="2"/>
      </rPr>
      <t>КУРТАМЫШСКИЙ РАЙОН</t>
    </r>
  </si>
  <si>
    <t>Куртамыш</t>
  </si>
  <si>
    <t>Всего по району</t>
  </si>
  <si>
    <t>КУРТАМЫШСКОГО РАЙОНА  по состоянию на 1 апреля 2017 года</t>
  </si>
  <si>
    <t>исполнено на 01.04.2017г.*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</si>
</sst>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0"/>
    <numFmt numFmtId="188" formatCode="0.0000000"/>
    <numFmt numFmtId="189" formatCode="0.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3"/>
      <name val="Arial"/>
      <family val="0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9" fillId="0" borderId="0" xfId="0" applyFont="1" applyFill="1" applyAlignment="1">
      <alignment/>
    </xf>
    <xf numFmtId="185" fontId="19" fillId="0" borderId="0" xfId="0" applyNumberFormat="1" applyFont="1" applyFill="1" applyAlignment="1">
      <alignment/>
    </xf>
    <xf numFmtId="185" fontId="19" fillId="0" borderId="0" xfId="0" applyNumberFormat="1" applyFont="1" applyFill="1" applyAlignment="1">
      <alignment horizontal="right"/>
    </xf>
    <xf numFmtId="185" fontId="18" fillId="0" borderId="0" xfId="0" applyNumberFormat="1" applyFont="1" applyFill="1" applyAlignment="1">
      <alignment horizontal="right"/>
    </xf>
    <xf numFmtId="185" fontId="18" fillId="0" borderId="10" xfId="0" applyNumberFormat="1" applyFont="1" applyFill="1" applyBorder="1" applyAlignment="1">
      <alignment wrapText="1"/>
    </xf>
    <xf numFmtId="185" fontId="19" fillId="0" borderId="10" xfId="0" applyNumberFormat="1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185" fontId="20" fillId="0" borderId="10" xfId="0" applyNumberFormat="1" applyFont="1" applyFill="1" applyBorder="1" applyAlignment="1">
      <alignment wrapText="1"/>
    </xf>
    <xf numFmtId="185" fontId="19" fillId="0" borderId="1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18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185" fontId="0" fillId="0" borderId="0" xfId="0" applyNumberFormat="1" applyFont="1" applyFill="1" applyAlignment="1">
      <alignment/>
    </xf>
    <xf numFmtId="0" fontId="23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24" fillId="0" borderId="0" xfId="0" applyFont="1" applyFill="1" applyAlignment="1">
      <alignment/>
    </xf>
    <xf numFmtId="185" fontId="24" fillId="0" borderId="0" xfId="0" applyNumberFormat="1" applyFont="1" applyFill="1" applyAlignment="1">
      <alignment/>
    </xf>
    <xf numFmtId="185" fontId="24" fillId="0" borderId="0" xfId="0" applyNumberFormat="1" applyFont="1" applyFill="1" applyAlignment="1">
      <alignment horizontal="right"/>
    </xf>
    <xf numFmtId="185" fontId="24" fillId="0" borderId="0" xfId="0" applyNumberFormat="1" applyFont="1" applyFill="1" applyBorder="1" applyAlignment="1">
      <alignment/>
    </xf>
    <xf numFmtId="185" fontId="2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85" fontId="19" fillId="24" borderId="10" xfId="0" applyNumberFormat="1" applyFont="1" applyFill="1" applyBorder="1" applyAlignment="1">
      <alignment wrapText="1"/>
    </xf>
    <xf numFmtId="185" fontId="18" fillId="24" borderId="10" xfId="0" applyNumberFormat="1" applyFont="1" applyFill="1" applyBorder="1" applyAlignment="1">
      <alignment wrapText="1"/>
    </xf>
    <xf numFmtId="0" fontId="18" fillId="24" borderId="10" xfId="0" applyFont="1" applyFill="1" applyBorder="1" applyAlignment="1">
      <alignment vertical="center" wrapText="1"/>
    </xf>
    <xf numFmtId="0" fontId="19" fillId="24" borderId="10" xfId="0" applyFont="1" applyFill="1" applyBorder="1" applyAlignment="1">
      <alignment wrapText="1"/>
    </xf>
    <xf numFmtId="0" fontId="25" fillId="24" borderId="10" xfId="0" applyFont="1" applyFill="1" applyBorder="1" applyAlignment="1">
      <alignment vertical="center" wrapText="1"/>
    </xf>
    <xf numFmtId="185" fontId="19" fillId="24" borderId="10" xfId="0" applyNumberFormat="1" applyFont="1" applyFill="1" applyBorder="1" applyAlignment="1">
      <alignment/>
    </xf>
    <xf numFmtId="185" fontId="24" fillId="0" borderId="11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185" fontId="26" fillId="0" borderId="0" xfId="0" applyNumberFormat="1" applyFont="1" applyFill="1" applyAlignment="1">
      <alignment/>
    </xf>
    <xf numFmtId="185" fontId="26" fillId="0" borderId="0" xfId="0" applyNumberFormat="1" applyFont="1" applyFill="1" applyAlignment="1">
      <alignment horizontal="right"/>
    </xf>
    <xf numFmtId="185" fontId="26" fillId="24" borderId="0" xfId="0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185" fontId="26" fillId="0" borderId="0" xfId="0" applyNumberFormat="1" applyFont="1" applyFill="1" applyBorder="1" applyAlignment="1">
      <alignment/>
    </xf>
    <xf numFmtId="0" fontId="19" fillId="24" borderId="10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185" fontId="18" fillId="0" borderId="18" xfId="0" applyNumberFormat="1" applyFont="1" applyFill="1" applyBorder="1" applyAlignment="1">
      <alignment horizontal="center" vertical="center" wrapText="1"/>
    </xf>
    <xf numFmtId="185" fontId="18" fillId="0" borderId="19" xfId="0" applyNumberFormat="1" applyFont="1" applyFill="1" applyBorder="1" applyAlignment="1">
      <alignment horizontal="center" vertical="center" wrapText="1"/>
    </xf>
    <xf numFmtId="185" fontId="18" fillId="0" borderId="0" xfId="0" applyNumberFormat="1" applyFont="1" applyFill="1" applyAlignment="1">
      <alignment horizontal="center" vertical="center" wrapText="1"/>
    </xf>
    <xf numFmtId="185" fontId="18" fillId="0" borderId="20" xfId="0" applyNumberFormat="1" applyFont="1" applyFill="1" applyBorder="1" applyAlignment="1">
      <alignment horizontal="center" vertical="center" wrapText="1"/>
    </xf>
    <xf numFmtId="185" fontId="18" fillId="0" borderId="21" xfId="0" applyNumberFormat="1" applyFont="1" applyFill="1" applyBorder="1" applyAlignment="1">
      <alignment horizontal="center" vertical="center" wrapText="1"/>
    </xf>
    <xf numFmtId="185" fontId="18" fillId="0" borderId="22" xfId="0" applyNumberFormat="1" applyFont="1" applyFill="1" applyBorder="1" applyAlignment="1">
      <alignment horizontal="center" vertical="center" wrapText="1"/>
    </xf>
    <xf numFmtId="185" fontId="24" fillId="0" borderId="12" xfId="0" applyNumberFormat="1" applyFont="1" applyFill="1" applyBorder="1" applyAlignment="1">
      <alignment horizontal="center" vertical="center" wrapText="1"/>
    </xf>
    <xf numFmtId="185" fontId="24" fillId="0" borderId="14" xfId="0" applyNumberFormat="1" applyFont="1" applyFill="1" applyBorder="1" applyAlignment="1">
      <alignment horizontal="center" vertical="center" wrapText="1"/>
    </xf>
    <xf numFmtId="185" fontId="24" fillId="0" borderId="0" xfId="0" applyNumberFormat="1" applyFont="1" applyFill="1" applyAlignment="1">
      <alignment horizontal="right" wrapText="1"/>
    </xf>
    <xf numFmtId="185" fontId="24" fillId="0" borderId="23" xfId="0" applyNumberFormat="1" applyFont="1" applyFill="1" applyBorder="1" applyAlignment="1">
      <alignment horizontal="center" vertical="center" wrapText="1"/>
    </xf>
    <xf numFmtId="185" fontId="24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185" fontId="23" fillId="0" borderId="12" xfId="0" applyNumberFormat="1" applyFont="1" applyFill="1" applyBorder="1" applyAlignment="1">
      <alignment horizontal="center" vertical="center" wrapText="1"/>
    </xf>
    <xf numFmtId="185" fontId="23" fillId="0" borderId="13" xfId="0" applyNumberFormat="1" applyFont="1" applyFill="1" applyBorder="1" applyAlignment="1">
      <alignment horizontal="center" vertical="center" wrapText="1"/>
    </xf>
    <xf numFmtId="185" fontId="23" fillId="0" borderId="14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185" fontId="2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8"/>
  <sheetViews>
    <sheetView tabSelected="1" zoomScale="80" zoomScaleNormal="80" zoomScaleSheetLayoutView="75" zoomScalePageLayoutView="0" workbookViewId="0" topLeftCell="B1">
      <pane xSplit="1" ySplit="9" topLeftCell="C10" activePane="bottomRight" state="frozen"/>
      <selection pane="topLeft" activeCell="B2" sqref="B2"/>
      <selection pane="topRight" activeCell="C2" sqref="C2"/>
      <selection pane="bottomLeft" activeCell="B12" sqref="B12"/>
      <selection pane="bottomRight" activeCell="K12" sqref="K12"/>
    </sheetView>
  </sheetViews>
  <sheetFormatPr defaultColWidth="9.140625" defaultRowHeight="12.75"/>
  <cols>
    <col min="1" max="1" width="9.140625" style="1" hidden="1" customWidth="1"/>
    <col min="2" max="2" width="32.00390625" style="10" customWidth="1"/>
    <col min="3" max="3" width="16.7109375" style="10" customWidth="1"/>
    <col min="4" max="4" width="20.7109375" style="2" customWidth="1"/>
    <col min="5" max="5" width="14.421875" style="3" customWidth="1"/>
    <col min="6" max="6" width="16.8515625" style="3" customWidth="1"/>
    <col min="7" max="7" width="14.57421875" style="3" customWidth="1"/>
    <col min="8" max="8" width="18.421875" style="2" customWidth="1"/>
    <col min="9" max="9" width="14.8515625" style="2" customWidth="1"/>
    <col min="10" max="10" width="14.57421875" style="3" customWidth="1"/>
    <col min="11" max="11" width="15.28125" style="3" customWidth="1"/>
    <col min="12" max="12" width="18.140625" style="2" customWidth="1"/>
    <col min="13" max="13" width="13.7109375" style="2" customWidth="1"/>
    <col min="14" max="16384" width="9.140625" style="1" customWidth="1"/>
  </cols>
  <sheetData>
    <row r="1" spans="11:13" ht="18" customHeight="1">
      <c r="K1" s="51"/>
      <c r="L1" s="51"/>
      <c r="M1" s="51"/>
    </row>
    <row r="2" spans="2:13" ht="20.25">
      <c r="B2" s="58" t="s">
        <v>3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2:13" ht="20.25">
      <c r="B3" s="54" t="s">
        <v>48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5:13" ht="15" customHeight="1">
      <c r="E4" s="4"/>
      <c r="F4" s="4"/>
      <c r="G4" s="4"/>
      <c r="J4" s="4"/>
      <c r="K4" s="4"/>
      <c r="M4" s="13" t="s">
        <v>0</v>
      </c>
    </row>
    <row r="5" spans="2:13" ht="25.5" customHeight="1">
      <c r="B5" s="37" t="s">
        <v>45</v>
      </c>
      <c r="C5" s="40" t="s">
        <v>9</v>
      </c>
      <c r="D5" s="55" t="s">
        <v>42</v>
      </c>
      <c r="E5" s="43" t="s">
        <v>36</v>
      </c>
      <c r="F5" s="43"/>
      <c r="G5" s="43"/>
      <c r="H5" s="43"/>
      <c r="I5" s="44"/>
      <c r="J5" s="43" t="s">
        <v>37</v>
      </c>
      <c r="K5" s="43"/>
      <c r="L5" s="43"/>
      <c r="M5" s="44"/>
    </row>
    <row r="6" spans="2:13" ht="10.5" customHeight="1">
      <c r="B6" s="38"/>
      <c r="C6" s="41"/>
      <c r="D6" s="56"/>
      <c r="E6" s="45"/>
      <c r="F6" s="45"/>
      <c r="G6" s="45"/>
      <c r="H6" s="45"/>
      <c r="I6" s="46"/>
      <c r="J6" s="45"/>
      <c r="K6" s="45"/>
      <c r="L6" s="45"/>
      <c r="M6" s="46"/>
    </row>
    <row r="7" spans="2:13" ht="1.5" customHeight="1">
      <c r="B7" s="38"/>
      <c r="C7" s="41"/>
      <c r="D7" s="56"/>
      <c r="E7" s="47"/>
      <c r="F7" s="47"/>
      <c r="G7" s="47"/>
      <c r="H7" s="47"/>
      <c r="I7" s="48"/>
      <c r="J7" s="47"/>
      <c r="K7" s="47"/>
      <c r="L7" s="47"/>
      <c r="M7" s="48"/>
    </row>
    <row r="8" spans="2:13" ht="18.75" customHeight="1">
      <c r="B8" s="38"/>
      <c r="C8" s="41"/>
      <c r="D8" s="56"/>
      <c r="E8" s="53" t="s">
        <v>2</v>
      </c>
      <c r="F8" s="59"/>
      <c r="G8" s="59"/>
      <c r="H8" s="49" t="s">
        <v>12</v>
      </c>
      <c r="I8" s="49" t="s">
        <v>13</v>
      </c>
      <c r="J8" s="52" t="s">
        <v>4</v>
      </c>
      <c r="K8" s="53"/>
      <c r="L8" s="49" t="s">
        <v>15</v>
      </c>
      <c r="M8" s="49" t="s">
        <v>14</v>
      </c>
    </row>
    <row r="9" spans="2:13" ht="36.75" customHeight="1">
      <c r="B9" s="39"/>
      <c r="C9" s="42"/>
      <c r="D9" s="57"/>
      <c r="E9" s="29" t="s">
        <v>5</v>
      </c>
      <c r="F9" s="21" t="s">
        <v>49</v>
      </c>
      <c r="G9" s="21" t="s">
        <v>6</v>
      </c>
      <c r="H9" s="50"/>
      <c r="I9" s="50"/>
      <c r="J9" s="21" t="s">
        <v>5</v>
      </c>
      <c r="K9" s="21" t="s">
        <v>49</v>
      </c>
      <c r="L9" s="50"/>
      <c r="M9" s="50"/>
    </row>
    <row r="10" spans="2:13" ht="25.5" customHeight="1">
      <c r="B10" s="11" t="s">
        <v>47</v>
      </c>
      <c r="C10" s="25">
        <f>C15</f>
        <v>29754</v>
      </c>
      <c r="D10" s="5">
        <f>D12+D15</f>
        <v>136</v>
      </c>
      <c r="E10" s="24">
        <f>E12+E15</f>
        <v>42569</v>
      </c>
      <c r="F10" s="5">
        <f>F12+F15</f>
        <v>8377.2</v>
      </c>
      <c r="G10" s="5">
        <f>F10/E10%</f>
        <v>19.679109210928143</v>
      </c>
      <c r="H10" s="5">
        <f>H12+H15</f>
        <v>45521</v>
      </c>
      <c r="I10" s="5">
        <f>E10-H10</f>
        <v>-2952</v>
      </c>
      <c r="J10" s="24">
        <f>J12+J15</f>
        <v>19851</v>
      </c>
      <c r="K10" s="5">
        <f>K12+K15</f>
        <v>4711.8</v>
      </c>
      <c r="L10" s="5">
        <f>L12+L15</f>
        <v>25582</v>
      </c>
      <c r="M10" s="5">
        <f>J10-L10</f>
        <v>-5731</v>
      </c>
    </row>
    <row r="11" spans="2:13" ht="13.5" customHeight="1">
      <c r="B11" s="16" t="s">
        <v>7</v>
      </c>
      <c r="C11" s="12"/>
      <c r="D11" s="8"/>
      <c r="E11" s="24"/>
      <c r="F11" s="5"/>
      <c r="G11" s="5"/>
      <c r="H11" s="8"/>
      <c r="I11" s="5"/>
      <c r="J11" s="24"/>
      <c r="K11" s="5"/>
      <c r="L11" s="8"/>
      <c r="M11" s="5"/>
    </row>
    <row r="12" spans="2:13" ht="19.5" customHeight="1">
      <c r="B12" s="14" t="s">
        <v>38</v>
      </c>
      <c r="C12" s="11"/>
      <c r="D12" s="5">
        <v>66</v>
      </c>
      <c r="E12" s="24">
        <v>25907</v>
      </c>
      <c r="F12" s="5">
        <v>5167.3</v>
      </c>
      <c r="G12" s="5">
        <f aca="true" t="shared" si="0" ref="G12:G49">F12/E12%</f>
        <v>19.94557455513954</v>
      </c>
      <c r="H12" s="5">
        <v>26124</v>
      </c>
      <c r="I12" s="5">
        <f>E12-H12</f>
        <v>-217</v>
      </c>
      <c r="J12" s="24">
        <v>9675</v>
      </c>
      <c r="K12" s="5">
        <v>2197.4</v>
      </c>
      <c r="L12" s="5">
        <v>10331</v>
      </c>
      <c r="M12" s="5">
        <f>J12-L12</f>
        <v>-656</v>
      </c>
    </row>
    <row r="13" spans="2:13" ht="39.75" customHeight="1">
      <c r="B13" s="15" t="s">
        <v>10</v>
      </c>
      <c r="C13" s="11"/>
      <c r="D13" s="5">
        <v>12</v>
      </c>
      <c r="E13" s="5">
        <v>1340</v>
      </c>
      <c r="F13" s="24">
        <v>335</v>
      </c>
      <c r="G13" s="5">
        <f t="shared" si="0"/>
        <v>25</v>
      </c>
      <c r="H13" s="5"/>
      <c r="I13" s="5"/>
      <c r="J13" s="24">
        <v>163</v>
      </c>
      <c r="K13" s="24">
        <v>27.5</v>
      </c>
      <c r="L13" s="5"/>
      <c r="M13" s="5"/>
    </row>
    <row r="14" spans="2:13" ht="42.75" customHeight="1">
      <c r="B14" s="15" t="s">
        <v>11</v>
      </c>
      <c r="C14" s="11"/>
      <c r="D14" s="5"/>
      <c r="E14" s="24"/>
      <c r="F14" s="5"/>
      <c r="G14" s="5"/>
      <c r="H14" s="5"/>
      <c r="I14" s="5"/>
      <c r="J14" s="24"/>
      <c r="K14" s="5"/>
      <c r="L14" s="5"/>
      <c r="M14" s="5"/>
    </row>
    <row r="15" spans="2:13" ht="18" customHeight="1">
      <c r="B15" s="14" t="s">
        <v>8</v>
      </c>
      <c r="C15" s="11">
        <f>C17+C19+C21+C23+C24+C26+C28+C30+C32+C34+C36+C38+C40+C41+C43+C44+C45+C46+C47+C49+C51</f>
        <v>29754</v>
      </c>
      <c r="D15" s="5">
        <f>D17+D18+D19+D20+D21+D22+D23+D24+D25+D26+D27+D28+D29+D30+D31+D32+D33+D34+D35+D36+D37+D38+D39+D40+D41+D42+D43+D44+D45+D46+D47+D48+D49+D50+D51+D52</f>
        <v>70</v>
      </c>
      <c r="E15" s="5">
        <f>E17+E18+E19+E20+E21+E22+E23+E24+E25+E26+E27+E28+E29+E30+E31+E32+E33+E34+E35+E36+E37+E38+E39+E40+E41+E42+E43+E44+E45+E46+E47+E48+E49+E50+E51+E52</f>
        <v>16662</v>
      </c>
      <c r="F15" s="5">
        <f>F17+F18+F19+F20+F21+F22+F23+F24+F25+F26+F27+F28+F29+F30+F31+F32+F33+F34+F35+F36+F37+F38+F39+F40+F41+F42+F43+F44+F45+F46+F47+F48+F49+F50+F51+F52</f>
        <v>3209.8999999999996</v>
      </c>
      <c r="G15" s="5">
        <f t="shared" si="0"/>
        <v>19.264794142359857</v>
      </c>
      <c r="H15" s="5">
        <f>H17+H19+H21+H23+H24+H26+H28+H30+H32+H34+H36+H38+H40+H41+H43+H44+H45+H46+H47+H49+H51</f>
        <v>19397</v>
      </c>
      <c r="I15" s="5">
        <f>E15-H15</f>
        <v>-2735</v>
      </c>
      <c r="J15" s="5">
        <f>J17+J18+J19+J20+J21+J22+J23+J24+J25+J26+J27+J28+J29+J30+J31+J32+J33+J34+J35+J36+J37+J38+J39+J40+J41+J42+J43+J44+J45+J46+J47+J48+J49+J50+J51+J52</f>
        <v>10175.999999999998</v>
      </c>
      <c r="K15" s="5">
        <f>K17+K18+K19+K20+K21+K22+K23+K24+K25+K26+K27+K28+K29+K30+K31+K32+K33+K34+K35+K36+K37+K38+K39+K40+K41+K42+K43+K44+K45+K46+K47+K48+K49+K50+K51+K52</f>
        <v>2514.4</v>
      </c>
      <c r="L15" s="5">
        <f>L17+L19+L21+L23+L24+L26+L28+L30+L32+L34+L36+L38+L40+L41+L43+L44+L45+L46+L47+L49+L51</f>
        <v>15251</v>
      </c>
      <c r="M15" s="5">
        <f>J15-L15</f>
        <v>-5075.000000000002</v>
      </c>
    </row>
    <row r="16" spans="2:13" ht="14.25" customHeight="1">
      <c r="B16" s="16" t="s">
        <v>1</v>
      </c>
      <c r="C16" s="12"/>
      <c r="D16" s="6"/>
      <c r="E16" s="6"/>
      <c r="F16" s="6"/>
      <c r="G16" s="5"/>
      <c r="H16" s="6"/>
      <c r="I16" s="6"/>
      <c r="J16" s="6"/>
      <c r="K16" s="6"/>
      <c r="L16" s="6"/>
      <c r="M16" s="6"/>
    </row>
    <row r="17" spans="2:13" ht="16.5" customHeight="1">
      <c r="B17" s="26" t="s">
        <v>16</v>
      </c>
      <c r="C17" s="26">
        <v>436</v>
      </c>
      <c r="D17" s="6">
        <v>2</v>
      </c>
      <c r="E17" s="23">
        <v>466</v>
      </c>
      <c r="F17" s="23">
        <v>91.2</v>
      </c>
      <c r="G17" s="6">
        <f t="shared" si="0"/>
        <v>19.570815450643778</v>
      </c>
      <c r="H17" s="6">
        <v>704</v>
      </c>
      <c r="I17" s="6">
        <f>E17+E18-H17</f>
        <v>-148</v>
      </c>
      <c r="J17" s="6">
        <v>322.5</v>
      </c>
      <c r="K17" s="23">
        <v>103.7</v>
      </c>
      <c r="L17" s="6">
        <v>530</v>
      </c>
      <c r="M17" s="6">
        <f>J17+J18-L17</f>
        <v>-198</v>
      </c>
    </row>
    <row r="18" spans="2:13" ht="41.25" customHeight="1">
      <c r="B18" s="27" t="s">
        <v>10</v>
      </c>
      <c r="C18" s="26"/>
      <c r="D18" s="6">
        <v>1</v>
      </c>
      <c r="E18" s="23">
        <v>90</v>
      </c>
      <c r="F18" s="23">
        <v>22.5</v>
      </c>
      <c r="G18" s="6">
        <f t="shared" si="0"/>
        <v>25</v>
      </c>
      <c r="H18" s="6"/>
      <c r="I18" s="6"/>
      <c r="J18" s="6">
        <v>9.5</v>
      </c>
      <c r="K18" s="23"/>
      <c r="L18" s="6"/>
      <c r="M18" s="6"/>
    </row>
    <row r="19" spans="2:13" ht="18" customHeight="1">
      <c r="B19" s="26" t="s">
        <v>17</v>
      </c>
      <c r="C19" s="26">
        <v>452</v>
      </c>
      <c r="D19" s="6">
        <v>2</v>
      </c>
      <c r="E19" s="23">
        <v>470</v>
      </c>
      <c r="F19" s="23">
        <v>96.4</v>
      </c>
      <c r="G19" s="6">
        <f t="shared" si="0"/>
        <v>20.51063829787234</v>
      </c>
      <c r="H19" s="9">
        <v>704</v>
      </c>
      <c r="I19" s="6">
        <f>E19+E20-H19</f>
        <v>-144</v>
      </c>
      <c r="J19" s="23">
        <v>246</v>
      </c>
      <c r="K19" s="23">
        <v>35.7</v>
      </c>
      <c r="L19" s="9">
        <v>547</v>
      </c>
      <c r="M19" s="6">
        <f>J19+J20-L19</f>
        <v>-291.5</v>
      </c>
    </row>
    <row r="20" spans="2:13" ht="42" customHeight="1">
      <c r="B20" s="27" t="s">
        <v>10</v>
      </c>
      <c r="C20" s="26"/>
      <c r="D20" s="6">
        <v>1</v>
      </c>
      <c r="E20" s="23">
        <v>90</v>
      </c>
      <c r="F20" s="23">
        <v>22.5</v>
      </c>
      <c r="G20" s="6">
        <f t="shared" si="0"/>
        <v>25</v>
      </c>
      <c r="H20" s="9"/>
      <c r="I20" s="6"/>
      <c r="J20" s="23">
        <v>9.5</v>
      </c>
      <c r="K20" s="23">
        <v>5</v>
      </c>
      <c r="L20" s="9"/>
      <c r="M20" s="6"/>
    </row>
    <row r="21" spans="2:13" ht="16.5" customHeight="1">
      <c r="B21" s="26" t="s">
        <v>18</v>
      </c>
      <c r="C21" s="26">
        <v>865</v>
      </c>
      <c r="D21" s="6">
        <v>2</v>
      </c>
      <c r="E21" s="6">
        <v>502</v>
      </c>
      <c r="F21" s="6">
        <v>106.2</v>
      </c>
      <c r="G21" s="6">
        <f t="shared" si="0"/>
        <v>21.155378486055778</v>
      </c>
      <c r="H21" s="9">
        <v>778</v>
      </c>
      <c r="I21" s="6">
        <f>E21+E22-H21</f>
        <v>-176</v>
      </c>
      <c r="J21" s="6">
        <v>333.7</v>
      </c>
      <c r="K21" s="6">
        <v>74.9</v>
      </c>
      <c r="L21" s="9">
        <v>750</v>
      </c>
      <c r="M21" s="6">
        <f>J21+J22-L21</f>
        <v>-396.8</v>
      </c>
    </row>
    <row r="22" spans="2:13" ht="41.25" customHeight="1">
      <c r="B22" s="27" t="s">
        <v>10</v>
      </c>
      <c r="C22" s="26"/>
      <c r="D22" s="6">
        <v>1</v>
      </c>
      <c r="E22" s="6">
        <v>100</v>
      </c>
      <c r="F22" s="23">
        <v>30</v>
      </c>
      <c r="G22" s="6">
        <f t="shared" si="0"/>
        <v>30</v>
      </c>
      <c r="H22" s="9"/>
      <c r="I22" s="6"/>
      <c r="J22" s="6">
        <v>19.5</v>
      </c>
      <c r="K22" s="23"/>
      <c r="L22" s="9"/>
      <c r="M22" s="6"/>
    </row>
    <row r="23" spans="2:13" ht="17.25" customHeight="1">
      <c r="B23" s="26" t="s">
        <v>19</v>
      </c>
      <c r="C23" s="26">
        <v>472</v>
      </c>
      <c r="D23" s="6">
        <v>3</v>
      </c>
      <c r="E23" s="23">
        <v>644</v>
      </c>
      <c r="F23" s="6">
        <v>120</v>
      </c>
      <c r="G23" s="6">
        <f t="shared" si="0"/>
        <v>18.633540372670808</v>
      </c>
      <c r="H23" s="9">
        <v>704</v>
      </c>
      <c r="I23" s="6">
        <f>E23-H23</f>
        <v>-60</v>
      </c>
      <c r="J23" s="23">
        <v>335.5</v>
      </c>
      <c r="K23" s="23">
        <v>82.7</v>
      </c>
      <c r="L23" s="9">
        <v>578</v>
      </c>
      <c r="M23" s="6">
        <f>J23-L23</f>
        <v>-242.5</v>
      </c>
    </row>
    <row r="24" spans="2:13" ht="18" customHeight="1">
      <c r="B24" s="26" t="s">
        <v>20</v>
      </c>
      <c r="C24" s="26">
        <v>346</v>
      </c>
      <c r="D24" s="23">
        <v>2</v>
      </c>
      <c r="E24" s="23">
        <v>471</v>
      </c>
      <c r="F24" s="23">
        <v>82.2</v>
      </c>
      <c r="G24" s="23">
        <f t="shared" si="0"/>
        <v>17.452229299363058</v>
      </c>
      <c r="H24" s="28">
        <v>704</v>
      </c>
      <c r="I24" s="6">
        <f>E24+E25-H24</f>
        <v>-133</v>
      </c>
      <c r="J24" s="23">
        <v>417.6</v>
      </c>
      <c r="K24" s="23">
        <v>125.7</v>
      </c>
      <c r="L24" s="28">
        <v>692</v>
      </c>
      <c r="M24" s="23">
        <f>J24+J25-L24</f>
        <v>-264.9</v>
      </c>
    </row>
    <row r="25" spans="2:13" ht="40.5" customHeight="1">
      <c r="B25" s="27" t="s">
        <v>10</v>
      </c>
      <c r="C25" s="26"/>
      <c r="D25" s="23">
        <v>1</v>
      </c>
      <c r="E25" s="23">
        <v>100</v>
      </c>
      <c r="F25" s="23">
        <v>25</v>
      </c>
      <c r="G25" s="23">
        <f t="shared" si="0"/>
        <v>25</v>
      </c>
      <c r="H25" s="28"/>
      <c r="I25" s="6"/>
      <c r="J25" s="23">
        <v>9.5</v>
      </c>
      <c r="K25" s="23"/>
      <c r="L25" s="28"/>
      <c r="M25" s="6"/>
    </row>
    <row r="26" spans="2:13" ht="17.25" customHeight="1">
      <c r="B26" s="26" t="s">
        <v>21</v>
      </c>
      <c r="C26" s="26">
        <v>523</v>
      </c>
      <c r="D26" s="6">
        <v>2</v>
      </c>
      <c r="E26" s="6">
        <v>486</v>
      </c>
      <c r="F26" s="6">
        <v>86.1</v>
      </c>
      <c r="G26" s="6">
        <f t="shared" si="0"/>
        <v>17.716049382716047</v>
      </c>
      <c r="H26" s="9">
        <v>704</v>
      </c>
      <c r="I26" s="6">
        <f>E26+E27-H26</f>
        <v>-118</v>
      </c>
      <c r="J26" s="6">
        <v>287.5</v>
      </c>
      <c r="K26" s="23">
        <v>66.9</v>
      </c>
      <c r="L26" s="9">
        <v>585</v>
      </c>
      <c r="M26" s="6">
        <f>J26+J27-L26</f>
        <v>-278</v>
      </c>
    </row>
    <row r="27" spans="2:13" ht="39" customHeight="1">
      <c r="B27" s="27" t="s">
        <v>10</v>
      </c>
      <c r="C27" s="26"/>
      <c r="D27" s="6">
        <v>1</v>
      </c>
      <c r="E27" s="6">
        <v>100</v>
      </c>
      <c r="F27" s="23">
        <v>20</v>
      </c>
      <c r="G27" s="6">
        <f t="shared" si="0"/>
        <v>20</v>
      </c>
      <c r="H27" s="9"/>
      <c r="I27" s="6"/>
      <c r="J27" s="23">
        <v>19.5</v>
      </c>
      <c r="K27" s="23"/>
      <c r="L27" s="9"/>
      <c r="M27" s="6"/>
    </row>
    <row r="28" spans="2:13" ht="16.5" customHeight="1">
      <c r="B28" s="26" t="s">
        <v>22</v>
      </c>
      <c r="C28" s="26">
        <v>381</v>
      </c>
      <c r="D28" s="6">
        <v>2</v>
      </c>
      <c r="E28" s="23">
        <v>443</v>
      </c>
      <c r="F28" s="23">
        <v>84.4</v>
      </c>
      <c r="G28" s="6">
        <f t="shared" si="0"/>
        <v>19.05191873589165</v>
      </c>
      <c r="H28" s="9">
        <v>704</v>
      </c>
      <c r="I28" s="6">
        <f>E28+E29-H28</f>
        <v>-161</v>
      </c>
      <c r="J28" s="23">
        <v>267</v>
      </c>
      <c r="K28" s="23">
        <v>51.3</v>
      </c>
      <c r="L28" s="9">
        <v>509</v>
      </c>
      <c r="M28" s="6">
        <f>J28+J29-L28</f>
        <v>-232.5</v>
      </c>
    </row>
    <row r="29" spans="2:13" ht="37.5" customHeight="1">
      <c r="B29" s="27" t="s">
        <v>10</v>
      </c>
      <c r="C29" s="26"/>
      <c r="D29" s="6">
        <v>1</v>
      </c>
      <c r="E29" s="6">
        <v>100</v>
      </c>
      <c r="F29" s="23">
        <v>25</v>
      </c>
      <c r="G29" s="6">
        <f t="shared" si="0"/>
        <v>25</v>
      </c>
      <c r="H29" s="9"/>
      <c r="I29" s="6"/>
      <c r="J29" s="6">
        <v>9.5</v>
      </c>
      <c r="K29" s="23"/>
      <c r="L29" s="9"/>
      <c r="M29" s="6"/>
    </row>
    <row r="30" spans="2:13" ht="18" customHeight="1">
      <c r="B30" s="26" t="s">
        <v>23</v>
      </c>
      <c r="C30" s="26">
        <v>1051</v>
      </c>
      <c r="D30" s="6">
        <v>2</v>
      </c>
      <c r="E30" s="6">
        <v>599</v>
      </c>
      <c r="F30" s="23">
        <v>95.4</v>
      </c>
      <c r="G30" s="6">
        <f t="shared" si="0"/>
        <v>15.926544240400668</v>
      </c>
      <c r="H30" s="9">
        <v>900</v>
      </c>
      <c r="I30" s="6">
        <f>E30+E31-H30</f>
        <v>-201</v>
      </c>
      <c r="J30" s="23">
        <v>792.2</v>
      </c>
      <c r="K30" s="23">
        <v>220.3</v>
      </c>
      <c r="L30" s="9">
        <v>857</v>
      </c>
      <c r="M30" s="6">
        <f>J30+J31-L30</f>
        <v>-45.299999999999955</v>
      </c>
    </row>
    <row r="31" spans="2:13" ht="37.5" customHeight="1">
      <c r="B31" s="27" t="s">
        <v>10</v>
      </c>
      <c r="C31" s="26"/>
      <c r="D31" s="6">
        <v>1</v>
      </c>
      <c r="E31" s="6">
        <v>100</v>
      </c>
      <c r="F31" s="23">
        <v>25</v>
      </c>
      <c r="G31" s="6">
        <f t="shared" si="0"/>
        <v>25</v>
      </c>
      <c r="H31" s="9"/>
      <c r="I31" s="6"/>
      <c r="J31" s="6">
        <v>19.5</v>
      </c>
      <c r="K31" s="23">
        <v>20</v>
      </c>
      <c r="L31" s="9"/>
      <c r="M31" s="6"/>
    </row>
    <row r="32" spans="2:13" ht="16.5" customHeight="1">
      <c r="B32" s="26" t="s">
        <v>24</v>
      </c>
      <c r="C32" s="26">
        <v>380</v>
      </c>
      <c r="D32" s="6">
        <v>2</v>
      </c>
      <c r="E32" s="6">
        <v>512</v>
      </c>
      <c r="F32" s="23">
        <v>57.8</v>
      </c>
      <c r="G32" s="6">
        <f t="shared" si="0"/>
        <v>11.2890625</v>
      </c>
      <c r="H32" s="9">
        <v>704</v>
      </c>
      <c r="I32" s="6">
        <f>E32+E33-H32</f>
        <v>-102</v>
      </c>
      <c r="J32" s="23">
        <v>331.2</v>
      </c>
      <c r="K32" s="23">
        <v>136</v>
      </c>
      <c r="L32" s="9">
        <v>558</v>
      </c>
      <c r="M32" s="6">
        <f>J32+J33-L32</f>
        <v>-217.3</v>
      </c>
    </row>
    <row r="33" spans="2:13" ht="38.25" customHeight="1">
      <c r="B33" s="27" t="s">
        <v>10</v>
      </c>
      <c r="C33" s="26"/>
      <c r="D33" s="6">
        <v>1</v>
      </c>
      <c r="E33" s="6">
        <v>90</v>
      </c>
      <c r="F33" s="23">
        <v>22.5</v>
      </c>
      <c r="G33" s="6">
        <f t="shared" si="0"/>
        <v>25</v>
      </c>
      <c r="H33" s="9"/>
      <c r="I33" s="6"/>
      <c r="J33" s="6">
        <v>9.5</v>
      </c>
      <c r="K33" s="23"/>
      <c r="L33" s="9"/>
      <c r="M33" s="6"/>
    </row>
    <row r="34" spans="2:13" ht="18" customHeight="1">
      <c r="B34" s="26" t="s">
        <v>25</v>
      </c>
      <c r="C34" s="26">
        <v>526</v>
      </c>
      <c r="D34" s="6">
        <v>2</v>
      </c>
      <c r="E34" s="6">
        <v>511</v>
      </c>
      <c r="F34" s="23">
        <v>95.7</v>
      </c>
      <c r="G34" s="6">
        <f t="shared" si="0"/>
        <v>18.7279843444227</v>
      </c>
      <c r="H34" s="9">
        <v>704</v>
      </c>
      <c r="I34" s="6">
        <f>E34+E35-H34</f>
        <v>-93</v>
      </c>
      <c r="J34" s="6">
        <v>297.6</v>
      </c>
      <c r="K34" s="23">
        <v>53.3</v>
      </c>
      <c r="L34" s="9">
        <v>700</v>
      </c>
      <c r="M34" s="6">
        <f>J34+J35-L34</f>
        <v>-392.9</v>
      </c>
    </row>
    <row r="35" spans="2:13" ht="39.75" customHeight="1">
      <c r="B35" s="27" t="s">
        <v>10</v>
      </c>
      <c r="C35" s="26"/>
      <c r="D35" s="6">
        <v>1</v>
      </c>
      <c r="E35" s="6">
        <v>100</v>
      </c>
      <c r="F35" s="23">
        <v>25</v>
      </c>
      <c r="G35" s="6">
        <f t="shared" si="0"/>
        <v>25</v>
      </c>
      <c r="H35" s="9"/>
      <c r="I35" s="6"/>
      <c r="J35" s="6">
        <v>9.5</v>
      </c>
      <c r="K35" s="23"/>
      <c r="L35" s="9"/>
      <c r="M35" s="6"/>
    </row>
    <row r="36" spans="2:13" ht="16.5" customHeight="1">
      <c r="B36" s="26" t="s">
        <v>26</v>
      </c>
      <c r="C36" s="26">
        <v>715</v>
      </c>
      <c r="D36" s="6">
        <v>2</v>
      </c>
      <c r="E36" s="23">
        <v>497</v>
      </c>
      <c r="F36" s="23">
        <v>94.4</v>
      </c>
      <c r="G36" s="6">
        <f t="shared" si="0"/>
        <v>18.99396378269618</v>
      </c>
      <c r="H36" s="9">
        <v>900</v>
      </c>
      <c r="I36" s="6">
        <f>E36+E37-H36</f>
        <v>-303</v>
      </c>
      <c r="J36" s="6">
        <v>429.9</v>
      </c>
      <c r="K36" s="23">
        <v>85.4</v>
      </c>
      <c r="L36" s="9">
        <v>533</v>
      </c>
      <c r="M36" s="23">
        <f>J36+J37-L36</f>
        <v>-93.60000000000002</v>
      </c>
    </row>
    <row r="37" spans="2:13" ht="39.75" customHeight="1">
      <c r="B37" s="27" t="s">
        <v>10</v>
      </c>
      <c r="C37" s="26"/>
      <c r="D37" s="6">
        <v>1</v>
      </c>
      <c r="E37" s="23">
        <v>100</v>
      </c>
      <c r="F37" s="23">
        <v>25</v>
      </c>
      <c r="G37" s="6">
        <f t="shared" si="0"/>
        <v>25</v>
      </c>
      <c r="H37" s="9"/>
      <c r="I37" s="6"/>
      <c r="J37" s="6">
        <v>9.5</v>
      </c>
      <c r="K37" s="23"/>
      <c r="L37" s="9"/>
      <c r="M37" s="6"/>
    </row>
    <row r="38" spans="2:13" ht="17.25" customHeight="1">
      <c r="B38" s="26" t="s">
        <v>27</v>
      </c>
      <c r="C38" s="26">
        <v>650</v>
      </c>
      <c r="D38" s="6">
        <v>2</v>
      </c>
      <c r="E38" s="23">
        <v>487</v>
      </c>
      <c r="F38" s="23">
        <v>96.3</v>
      </c>
      <c r="G38" s="6">
        <f t="shared" si="0"/>
        <v>19.7741273100616</v>
      </c>
      <c r="H38" s="9">
        <v>704</v>
      </c>
      <c r="I38" s="6">
        <f>E38+E39-H38</f>
        <v>-117</v>
      </c>
      <c r="J38" s="23">
        <v>340.7</v>
      </c>
      <c r="K38" s="23">
        <v>65</v>
      </c>
      <c r="L38" s="9">
        <v>637</v>
      </c>
      <c r="M38" s="6">
        <f>J38+J39-L38</f>
        <v>-286.8</v>
      </c>
    </row>
    <row r="39" spans="2:13" ht="42" customHeight="1">
      <c r="B39" s="27" t="s">
        <v>10</v>
      </c>
      <c r="C39" s="26"/>
      <c r="D39" s="6">
        <v>1</v>
      </c>
      <c r="E39" s="6">
        <v>100</v>
      </c>
      <c r="F39" s="23">
        <v>25</v>
      </c>
      <c r="G39" s="6">
        <f t="shared" si="0"/>
        <v>25</v>
      </c>
      <c r="H39" s="9"/>
      <c r="I39" s="23"/>
      <c r="J39" s="6">
        <v>9.5</v>
      </c>
      <c r="K39" s="23"/>
      <c r="L39" s="9"/>
      <c r="M39" s="6"/>
    </row>
    <row r="40" spans="2:13" ht="21" customHeight="1">
      <c r="B40" s="36" t="s">
        <v>46</v>
      </c>
      <c r="C40" s="7">
        <v>16901</v>
      </c>
      <c r="D40" s="6">
        <v>11</v>
      </c>
      <c r="E40" s="23">
        <v>3843</v>
      </c>
      <c r="F40" s="23">
        <v>697.7</v>
      </c>
      <c r="G40" s="6">
        <f>F40/E40%</f>
        <v>18.155087171480616</v>
      </c>
      <c r="H40" s="6">
        <v>4222</v>
      </c>
      <c r="I40" s="6">
        <f>E40-H40</f>
        <v>-379</v>
      </c>
      <c r="J40" s="6">
        <v>1916</v>
      </c>
      <c r="K40" s="23">
        <v>433.5</v>
      </c>
      <c r="L40" s="6">
        <v>1968</v>
      </c>
      <c r="M40" s="23">
        <f>J40-L40</f>
        <v>-52</v>
      </c>
    </row>
    <row r="41" spans="2:13" ht="18" customHeight="1">
      <c r="B41" s="26" t="s">
        <v>28</v>
      </c>
      <c r="C41" s="26">
        <v>240</v>
      </c>
      <c r="D41" s="6">
        <v>2</v>
      </c>
      <c r="E41" s="23">
        <v>434</v>
      </c>
      <c r="F41" s="6">
        <v>80.7</v>
      </c>
      <c r="G41" s="23">
        <f t="shared" si="0"/>
        <v>18.59447004608295</v>
      </c>
      <c r="H41" s="9">
        <v>628</v>
      </c>
      <c r="I41" s="6">
        <f>E41+E42-H41</f>
        <v>-104</v>
      </c>
      <c r="J41" s="23">
        <v>301.5</v>
      </c>
      <c r="K41" s="23">
        <v>54</v>
      </c>
      <c r="L41" s="9">
        <v>711</v>
      </c>
      <c r="M41" s="6">
        <f>J41+J42-L41</f>
        <v>-400</v>
      </c>
    </row>
    <row r="42" spans="2:13" ht="42" customHeight="1">
      <c r="B42" s="27" t="s">
        <v>10</v>
      </c>
      <c r="C42" s="26"/>
      <c r="D42" s="6">
        <v>1</v>
      </c>
      <c r="E42" s="6">
        <v>90</v>
      </c>
      <c r="F42" s="23">
        <v>22.5</v>
      </c>
      <c r="G42" s="6">
        <f t="shared" si="0"/>
        <v>25</v>
      </c>
      <c r="H42" s="9"/>
      <c r="I42" s="6"/>
      <c r="J42" s="6">
        <v>9.5</v>
      </c>
      <c r="K42" s="23"/>
      <c r="L42" s="9"/>
      <c r="M42" s="6"/>
    </row>
    <row r="43" spans="2:13" ht="17.25" customHeight="1">
      <c r="B43" s="26" t="s">
        <v>29</v>
      </c>
      <c r="C43" s="26">
        <v>1804</v>
      </c>
      <c r="D43" s="23">
        <v>4</v>
      </c>
      <c r="E43" s="23">
        <v>972</v>
      </c>
      <c r="F43" s="23">
        <v>194.9</v>
      </c>
      <c r="G43" s="6">
        <f t="shared" si="0"/>
        <v>20.051440329218106</v>
      </c>
      <c r="H43" s="9">
        <v>1093</v>
      </c>
      <c r="I43" s="23">
        <f>E43-H43</f>
        <v>-121</v>
      </c>
      <c r="J43" s="23">
        <v>551.1</v>
      </c>
      <c r="K43" s="23">
        <v>232.8</v>
      </c>
      <c r="L43" s="9">
        <v>936</v>
      </c>
      <c r="M43" s="6">
        <f>J43-L43</f>
        <v>-384.9</v>
      </c>
    </row>
    <row r="44" spans="2:13" ht="17.25" customHeight="1">
      <c r="B44" s="26" t="s">
        <v>30</v>
      </c>
      <c r="C44" s="26">
        <v>645</v>
      </c>
      <c r="D44" s="6">
        <v>2</v>
      </c>
      <c r="E44" s="23">
        <v>685</v>
      </c>
      <c r="F44" s="6">
        <v>103.7</v>
      </c>
      <c r="G44" s="23">
        <f t="shared" si="0"/>
        <v>15.138686131386862</v>
      </c>
      <c r="H44" s="9">
        <v>704</v>
      </c>
      <c r="I44" s="6">
        <f>E44-H44</f>
        <v>-19</v>
      </c>
      <c r="J44" s="6">
        <v>432.1</v>
      </c>
      <c r="K44" s="23">
        <v>173</v>
      </c>
      <c r="L44" s="9">
        <v>712</v>
      </c>
      <c r="M44" s="6">
        <f>J44-L44</f>
        <v>-279.9</v>
      </c>
    </row>
    <row r="45" spans="2:13" ht="15" customHeight="1">
      <c r="B45" s="26" t="s">
        <v>31</v>
      </c>
      <c r="C45" s="26">
        <v>413</v>
      </c>
      <c r="D45" s="23">
        <v>2</v>
      </c>
      <c r="E45" s="23">
        <v>664</v>
      </c>
      <c r="F45" s="23">
        <v>133.5</v>
      </c>
      <c r="G45" s="23">
        <f t="shared" si="0"/>
        <v>20.10542168674699</v>
      </c>
      <c r="H45" s="28">
        <v>704</v>
      </c>
      <c r="I45" s="6">
        <f>E45-H45</f>
        <v>-40</v>
      </c>
      <c r="J45" s="23">
        <v>308.7</v>
      </c>
      <c r="K45" s="23">
        <v>57</v>
      </c>
      <c r="L45" s="28">
        <v>563</v>
      </c>
      <c r="M45" s="23">
        <f>J45-L45</f>
        <v>-254.3</v>
      </c>
    </row>
    <row r="46" spans="2:13" ht="17.25" customHeight="1">
      <c r="B46" s="26" t="s">
        <v>32</v>
      </c>
      <c r="C46" s="26">
        <v>869</v>
      </c>
      <c r="D46" s="23">
        <v>4</v>
      </c>
      <c r="E46" s="23">
        <v>945</v>
      </c>
      <c r="F46" s="23">
        <v>166.2</v>
      </c>
      <c r="G46" s="6">
        <f t="shared" si="0"/>
        <v>17.58730158730159</v>
      </c>
      <c r="H46" s="9">
        <v>900</v>
      </c>
      <c r="I46" s="23">
        <f>E46-H46</f>
        <v>45</v>
      </c>
      <c r="J46" s="23">
        <v>631.6</v>
      </c>
      <c r="K46" s="23">
        <v>150.1</v>
      </c>
      <c r="L46" s="9">
        <v>792</v>
      </c>
      <c r="M46" s="6">
        <f>J46-L46</f>
        <v>-160.39999999999998</v>
      </c>
    </row>
    <row r="47" spans="2:13" ht="16.5" customHeight="1">
      <c r="B47" s="26" t="s">
        <v>33</v>
      </c>
      <c r="C47" s="26">
        <v>597</v>
      </c>
      <c r="D47" s="6">
        <v>2</v>
      </c>
      <c r="E47" s="6">
        <v>479</v>
      </c>
      <c r="F47" s="6">
        <v>110.8</v>
      </c>
      <c r="G47" s="6">
        <f t="shared" si="0"/>
        <v>23.13152400835073</v>
      </c>
      <c r="H47" s="9">
        <v>704</v>
      </c>
      <c r="I47" s="6">
        <f>E47+E48-H47</f>
        <v>-135</v>
      </c>
      <c r="J47" s="23">
        <v>312.8</v>
      </c>
      <c r="K47" s="23">
        <v>52.5</v>
      </c>
      <c r="L47" s="28">
        <v>572</v>
      </c>
      <c r="M47" s="23">
        <f>J47+J48-L47</f>
        <v>-249.7</v>
      </c>
    </row>
    <row r="48" spans="2:13" ht="44.25" customHeight="1">
      <c r="B48" s="27" t="s">
        <v>10</v>
      </c>
      <c r="C48" s="26"/>
      <c r="D48" s="6">
        <v>1</v>
      </c>
      <c r="E48" s="6">
        <v>90</v>
      </c>
      <c r="F48" s="23">
        <v>22.5</v>
      </c>
      <c r="G48" s="6">
        <f t="shared" si="0"/>
        <v>25</v>
      </c>
      <c r="H48" s="9"/>
      <c r="I48" s="6"/>
      <c r="J48" s="23">
        <v>9.5</v>
      </c>
      <c r="K48" s="23"/>
      <c r="L48" s="28"/>
      <c r="M48" s="23"/>
    </row>
    <row r="49" spans="2:13" ht="17.25" customHeight="1">
      <c r="B49" s="26" t="s">
        <v>34</v>
      </c>
      <c r="C49" s="26">
        <v>1368</v>
      </c>
      <c r="D49" s="23">
        <v>2</v>
      </c>
      <c r="E49" s="6">
        <v>807</v>
      </c>
      <c r="F49" s="23">
        <v>192.2</v>
      </c>
      <c r="G49" s="6">
        <f t="shared" si="0"/>
        <v>23.816604708798014</v>
      </c>
      <c r="H49" s="9">
        <v>900</v>
      </c>
      <c r="I49" s="6">
        <f>E49+E50-H49</f>
        <v>-93</v>
      </c>
      <c r="J49" s="23">
        <v>896.8</v>
      </c>
      <c r="K49" s="23">
        <v>186.8</v>
      </c>
      <c r="L49" s="9">
        <v>985</v>
      </c>
      <c r="M49" s="6">
        <f>J49+J50-L49</f>
        <v>-88.20000000000005</v>
      </c>
    </row>
    <row r="50" spans="2:13" ht="38.25" customHeight="1">
      <c r="B50" s="27" t="s">
        <v>10</v>
      </c>
      <c r="C50" s="26"/>
      <c r="D50" s="6"/>
      <c r="E50" s="6"/>
      <c r="F50" s="23"/>
      <c r="G50" s="6"/>
      <c r="H50" s="9"/>
      <c r="I50" s="6"/>
      <c r="J50" s="6"/>
      <c r="K50" s="23"/>
      <c r="L50" s="9"/>
      <c r="M50" s="6"/>
    </row>
    <row r="51" spans="2:13" ht="16.5" customHeight="1">
      <c r="B51" s="26" t="s">
        <v>35</v>
      </c>
      <c r="C51" s="26">
        <v>120</v>
      </c>
      <c r="D51" s="6">
        <v>2</v>
      </c>
      <c r="E51" s="6">
        <v>405</v>
      </c>
      <c r="F51" s="6">
        <v>89.1</v>
      </c>
      <c r="G51" s="6">
        <f>F51/E51%</f>
        <v>22</v>
      </c>
      <c r="H51" s="9">
        <v>628</v>
      </c>
      <c r="I51" s="6">
        <f>E51+E52-H51</f>
        <v>-133</v>
      </c>
      <c r="J51" s="23">
        <v>261</v>
      </c>
      <c r="K51" s="23">
        <v>46.3</v>
      </c>
      <c r="L51" s="9">
        <v>536</v>
      </c>
      <c r="M51" s="6">
        <f>J51+J52-L51</f>
        <v>-265.5</v>
      </c>
    </row>
    <row r="52" spans="2:13" ht="44.25" customHeight="1">
      <c r="B52" s="27" t="s">
        <v>10</v>
      </c>
      <c r="C52" s="26"/>
      <c r="D52" s="6">
        <v>1</v>
      </c>
      <c r="E52" s="6">
        <v>90</v>
      </c>
      <c r="F52" s="23">
        <v>22.5</v>
      </c>
      <c r="G52" s="6">
        <f>F52/E52%</f>
        <v>25</v>
      </c>
      <c r="H52" s="9"/>
      <c r="I52" s="6"/>
      <c r="J52" s="6">
        <v>9.5</v>
      </c>
      <c r="K52" s="23">
        <v>2.5</v>
      </c>
      <c r="L52" s="9"/>
      <c r="M52" s="6"/>
    </row>
    <row r="53" spans="2:9" ht="18" hidden="1">
      <c r="B53" s="17"/>
      <c r="C53" s="17"/>
      <c r="D53" s="18"/>
      <c r="E53" s="19"/>
      <c r="F53" s="19"/>
      <c r="G53" s="19"/>
      <c r="H53" s="18"/>
      <c r="I53" s="18"/>
    </row>
    <row r="54" spans="2:13" s="34" customFormat="1" ht="23.25" customHeight="1">
      <c r="B54" s="30"/>
      <c r="C54" s="30" t="s">
        <v>43</v>
      </c>
      <c r="D54" s="31"/>
      <c r="E54" s="32"/>
      <c r="F54" s="32"/>
      <c r="G54" s="32"/>
      <c r="H54" s="31"/>
      <c r="I54" s="31"/>
      <c r="J54" s="32"/>
      <c r="K54" s="33"/>
      <c r="L54" s="31"/>
      <c r="M54" s="31"/>
    </row>
    <row r="55" spans="2:13" s="34" customFormat="1" ht="18.75" customHeight="1">
      <c r="B55" s="30"/>
      <c r="C55" s="30" t="s">
        <v>44</v>
      </c>
      <c r="D55" s="31"/>
      <c r="E55" s="32"/>
      <c r="F55" s="32"/>
      <c r="G55" s="32"/>
      <c r="H55" s="35"/>
      <c r="I55" s="35" t="s">
        <v>39</v>
      </c>
      <c r="J55" s="32"/>
      <c r="K55" s="32"/>
      <c r="L55" s="31"/>
      <c r="M55" s="31"/>
    </row>
    <row r="56" spans="2:9" ht="12" customHeight="1">
      <c r="B56" s="17"/>
      <c r="C56" s="17"/>
      <c r="D56" s="18"/>
      <c r="E56" s="19"/>
      <c r="F56" s="19"/>
      <c r="G56" s="19"/>
      <c r="H56" s="20"/>
      <c r="I56" s="20"/>
    </row>
    <row r="57" spans="2:9" ht="15.75" customHeight="1">
      <c r="B57" s="22" t="s">
        <v>40</v>
      </c>
      <c r="C57" s="17"/>
      <c r="D57" s="18"/>
      <c r="E57" s="19"/>
      <c r="F57" s="19"/>
      <c r="G57" s="19"/>
      <c r="H57" s="18"/>
      <c r="I57" s="18"/>
    </row>
    <row r="58" ht="18">
      <c r="B58" s="22" t="s">
        <v>41</v>
      </c>
    </row>
  </sheetData>
  <sheetProtection/>
  <mergeCells count="14">
    <mergeCell ref="K1:M1"/>
    <mergeCell ref="E5:I7"/>
    <mergeCell ref="M8:M9"/>
    <mergeCell ref="L8:L9"/>
    <mergeCell ref="J8:K8"/>
    <mergeCell ref="H8:H9"/>
    <mergeCell ref="B3:M3"/>
    <mergeCell ref="D5:D9"/>
    <mergeCell ref="B2:M2"/>
    <mergeCell ref="E8:G8"/>
    <mergeCell ref="B5:B9"/>
    <mergeCell ref="C5:C9"/>
    <mergeCell ref="J5:M7"/>
    <mergeCell ref="I8:I9"/>
  </mergeCells>
  <printOptions/>
  <pageMargins left="0.31496062992125984" right="0.1968503937007874" top="0.44" bottom="0.24" header="0.1968503937007874" footer="0.2"/>
  <pageSetup fitToHeight="0" fitToWidth="1" horizontalDpi="600" verticalDpi="600" orientation="landscape" paperSize="9" scale="68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fin33</dc:creator>
  <cp:keywords/>
  <dc:description/>
  <cp:lastModifiedBy>Дранишникова</cp:lastModifiedBy>
  <cp:lastPrinted>2017-04-12T05:19:35Z</cp:lastPrinted>
  <dcterms:created xsi:type="dcterms:W3CDTF">2008-06-17T08:21:51Z</dcterms:created>
  <dcterms:modified xsi:type="dcterms:W3CDTF">2017-04-17T05:57:35Z</dcterms:modified>
  <cp:category/>
  <cp:version/>
  <cp:contentType/>
  <cp:contentStatus/>
</cp:coreProperties>
</file>